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60" windowHeight="6075" firstSheet="3" activeTab="3"/>
  </bookViews>
  <sheets>
    <sheet name="매트벽체 (복합)(염수용)" sheetId="1" r:id="rId1"/>
    <sheet name="매트바닥 (복합)(염수용)" sheetId="2" r:id="rId2"/>
    <sheet name="매트벽체 (복합)" sheetId="3" r:id="rId3"/>
    <sheet name="매트벽체" sheetId="4" r:id="rId4"/>
  </sheets>
  <definedNames>
    <definedName name="_xlnm.Print_Area" localSheetId="1">'매트바닥 (복합)(염수용)'!$A:$IV</definedName>
  </definedNames>
  <calcPr fullCalcOnLoad="1"/>
</workbook>
</file>

<file path=xl/sharedStrings.xml><?xml version="1.0" encoding="utf-8"?>
<sst xmlns="http://schemas.openxmlformats.org/spreadsheetml/2006/main" count="243" uniqueCount="204">
  <si>
    <t>일    위    대    가    표</t>
  </si>
  <si>
    <t xml:space="preserve">재료 : 벤토나이트        </t>
  </si>
  <si>
    <t xml:space="preserve">합   계 : </t>
  </si>
  <si>
    <t>구    분</t>
  </si>
  <si>
    <t>규   격</t>
  </si>
  <si>
    <t>수   량</t>
  </si>
  <si>
    <t>단   위</t>
  </si>
  <si>
    <t>재료비</t>
  </si>
  <si>
    <t>노무비</t>
  </si>
  <si>
    <t>경  비</t>
  </si>
  <si>
    <t>비고</t>
  </si>
  <si>
    <t>단  가</t>
  </si>
  <si>
    <t>금  액</t>
  </si>
  <si>
    <t>금액</t>
  </si>
  <si>
    <t>벤토나이트 매트</t>
  </si>
  <si>
    <r>
      <t>M</t>
    </r>
    <r>
      <rPr>
        <vertAlign val="superscript"/>
        <sz val="11"/>
        <rFont val="굴림체"/>
        <family val="3"/>
      </rPr>
      <t>2</t>
    </r>
  </si>
  <si>
    <t>벤토나이트 씰재</t>
  </si>
  <si>
    <t>ℓ</t>
  </si>
  <si>
    <t>벤토나이트 알갱이</t>
  </si>
  <si>
    <t>㎏</t>
  </si>
  <si>
    <t>마감쫄대</t>
  </si>
  <si>
    <t>M</t>
  </si>
  <si>
    <t>PE 필름</t>
  </si>
  <si>
    <t>0.04㎜</t>
  </si>
  <si>
    <t>카트리지</t>
  </si>
  <si>
    <t>화약</t>
  </si>
  <si>
    <t>개</t>
  </si>
  <si>
    <t>콘크리트 못</t>
  </si>
  <si>
    <t>32㎜</t>
  </si>
  <si>
    <t>와 샤</t>
  </si>
  <si>
    <t>￠3.5 X 23㎜</t>
  </si>
  <si>
    <t>공구손료</t>
  </si>
  <si>
    <t>인건비의 3%</t>
  </si>
  <si>
    <t>식</t>
  </si>
  <si>
    <t>재료비 소계</t>
  </si>
  <si>
    <t>방수공</t>
  </si>
  <si>
    <t>인</t>
  </si>
  <si>
    <t>보통인부</t>
  </si>
  <si>
    <t>소         계</t>
  </si>
  <si>
    <t xml:space="preserve"> 충남 예산군 응봉면 주령리 139</t>
  </si>
  <si>
    <t xml:space="preserve"> 한  국  벤  토  나  이  트  ㈜</t>
  </si>
  <si>
    <t>T.(02)420-5001 F.(02)420-4473</t>
  </si>
  <si>
    <t>일    위    대    가    표</t>
  </si>
  <si>
    <t xml:space="preserve">항목번호 : </t>
  </si>
  <si>
    <t xml:space="preserve">합      계 : </t>
  </si>
  <si>
    <t>구    분</t>
  </si>
  <si>
    <t>규   격</t>
  </si>
  <si>
    <t>수   량</t>
  </si>
  <si>
    <t>단   위</t>
  </si>
  <si>
    <t>재료비</t>
  </si>
  <si>
    <t>노무비</t>
  </si>
  <si>
    <t>경  비</t>
  </si>
  <si>
    <t>비고</t>
  </si>
  <si>
    <t>단  가</t>
  </si>
  <si>
    <t>금  액</t>
  </si>
  <si>
    <t>금액</t>
  </si>
  <si>
    <t>벤토나이트 매트</t>
  </si>
  <si>
    <r>
      <t>M</t>
    </r>
    <r>
      <rPr>
        <vertAlign val="superscript"/>
        <sz val="11"/>
        <rFont val="굴림체"/>
        <family val="3"/>
      </rPr>
      <t>2</t>
    </r>
  </si>
  <si>
    <t>벤토나이트 씰재</t>
  </si>
  <si>
    <t>ℓ</t>
  </si>
  <si>
    <t>벤토나이트 알갱이</t>
  </si>
  <si>
    <t>㎏</t>
  </si>
  <si>
    <t>마감쫄대</t>
  </si>
  <si>
    <t>M</t>
  </si>
  <si>
    <t>PE 필름</t>
  </si>
  <si>
    <t>0.04㎜</t>
  </si>
  <si>
    <t>카트리지</t>
  </si>
  <si>
    <t>화약</t>
  </si>
  <si>
    <t>개</t>
  </si>
  <si>
    <t>콘크리트 못</t>
  </si>
  <si>
    <t>32㎜</t>
  </si>
  <si>
    <t>와 샤</t>
  </si>
  <si>
    <t>￠3.5 X 23㎜</t>
  </si>
  <si>
    <t>공구손료</t>
  </si>
  <si>
    <t>인건비의 3%</t>
  </si>
  <si>
    <t>식</t>
  </si>
  <si>
    <t>재료비 소계</t>
  </si>
  <si>
    <t>방수공</t>
  </si>
  <si>
    <t>인</t>
  </si>
  <si>
    <t>보통인부</t>
  </si>
  <si>
    <t>소         계</t>
  </si>
  <si>
    <r>
      <t>공종 : 벤토나이트 매트 벽체 설치  m</t>
    </r>
    <r>
      <rPr>
        <vertAlign val="superscript"/>
        <sz val="11"/>
        <rFont val="굴림체"/>
        <family val="3"/>
      </rPr>
      <t xml:space="preserve">2 </t>
    </r>
    <r>
      <rPr>
        <sz val="11"/>
        <rFont val="굴림체"/>
        <family val="3"/>
      </rPr>
      <t>당</t>
    </r>
  </si>
  <si>
    <t>KB - 매트 일위대가</t>
  </si>
  <si>
    <t xml:space="preserve">재료 : 벤토나이트        </t>
  </si>
  <si>
    <t xml:space="preserve"> </t>
  </si>
  <si>
    <t xml:space="preserve"> 한  국  벤  토  나  이  트  ㈜</t>
  </si>
  <si>
    <t>T.(02)420-5001 F.(02)420-4473</t>
  </si>
  <si>
    <t>일    위    대    가    표</t>
  </si>
  <si>
    <r>
      <t>공종 : 벤토나이트 복합매트 벽체 설치  m</t>
    </r>
    <r>
      <rPr>
        <vertAlign val="superscript"/>
        <sz val="11"/>
        <rFont val="굴림체"/>
        <family val="3"/>
      </rPr>
      <t xml:space="preserve">2 </t>
    </r>
    <r>
      <rPr>
        <sz val="11"/>
        <rFont val="굴림체"/>
        <family val="3"/>
      </rPr>
      <t>당</t>
    </r>
  </si>
  <si>
    <t xml:space="preserve">항목번호 : </t>
  </si>
  <si>
    <t>KB - 복합매트 일위대가</t>
  </si>
  <si>
    <t xml:space="preserve">재료 : 벤토나이트        </t>
  </si>
  <si>
    <t xml:space="preserve">합      계 : </t>
  </si>
  <si>
    <t>구    분</t>
  </si>
  <si>
    <t>규   격</t>
  </si>
  <si>
    <t>수   량</t>
  </si>
  <si>
    <t>단   위</t>
  </si>
  <si>
    <t>재료비</t>
  </si>
  <si>
    <t>노무비</t>
  </si>
  <si>
    <t>경  비</t>
  </si>
  <si>
    <t>비고</t>
  </si>
  <si>
    <t>단  가</t>
  </si>
  <si>
    <t>금  액</t>
  </si>
  <si>
    <t>금액</t>
  </si>
  <si>
    <t>벤토나이트 매트</t>
  </si>
  <si>
    <r>
      <t>M</t>
    </r>
    <r>
      <rPr>
        <vertAlign val="superscript"/>
        <sz val="11"/>
        <rFont val="굴림체"/>
        <family val="3"/>
      </rPr>
      <t>2</t>
    </r>
  </si>
  <si>
    <t>벤토나이트 씰재</t>
  </si>
  <si>
    <t>ℓ</t>
  </si>
  <si>
    <t>벤토나이트 알갱이</t>
  </si>
  <si>
    <t>㎏</t>
  </si>
  <si>
    <t>마감쫄대</t>
  </si>
  <si>
    <t>M</t>
  </si>
  <si>
    <t>PE 필름</t>
  </si>
  <si>
    <t>0.04㎜</t>
  </si>
  <si>
    <t>카트리지</t>
  </si>
  <si>
    <t>화약</t>
  </si>
  <si>
    <t>개</t>
  </si>
  <si>
    <t>콘크리트 못</t>
  </si>
  <si>
    <t>32㎜</t>
  </si>
  <si>
    <t>와 샤</t>
  </si>
  <si>
    <t>￠3.5 X 23㎜</t>
  </si>
  <si>
    <t>공구손료</t>
  </si>
  <si>
    <t>인건비의 3%</t>
  </si>
  <si>
    <t>식</t>
  </si>
  <si>
    <t>재료비 소계</t>
  </si>
  <si>
    <t>방수공</t>
  </si>
  <si>
    <t>인</t>
  </si>
  <si>
    <t>보통인부</t>
  </si>
  <si>
    <t>소         계</t>
  </si>
  <si>
    <t xml:space="preserve"> 충남 예산군 응봉면 주령리 139</t>
  </si>
  <si>
    <t xml:space="preserve"> 한  국  벤  토  나  이  트  ㈜</t>
  </si>
  <si>
    <t>T.(02)420-5001 F.(02)420-4473</t>
  </si>
  <si>
    <t>노무비 : 8,988</t>
  </si>
  <si>
    <t>노무비 : 9,696</t>
  </si>
  <si>
    <t>마감테이프</t>
  </si>
  <si>
    <t>폭=75mm</t>
  </si>
  <si>
    <t>M</t>
  </si>
  <si>
    <t>항목번호: KB - 복합매트 일위대가</t>
  </si>
  <si>
    <t>일    위    대    가    표</t>
  </si>
  <si>
    <t xml:space="preserve">항목번호 : </t>
  </si>
  <si>
    <t>KB - 복합매트 일위대가</t>
  </si>
  <si>
    <t xml:space="preserve">재료 : 벤토나이트        </t>
  </si>
  <si>
    <t xml:space="preserve">합      계 : </t>
  </si>
  <si>
    <t>구    분</t>
  </si>
  <si>
    <t>규   격</t>
  </si>
  <si>
    <t>수   량</t>
  </si>
  <si>
    <t>단   위</t>
  </si>
  <si>
    <t>재료비</t>
  </si>
  <si>
    <t>노무비</t>
  </si>
  <si>
    <t>경  비</t>
  </si>
  <si>
    <t>비고</t>
  </si>
  <si>
    <t>단  가</t>
  </si>
  <si>
    <t>금  액</t>
  </si>
  <si>
    <t>금액</t>
  </si>
  <si>
    <t>벤토나이트 매트</t>
  </si>
  <si>
    <t xml:space="preserve"> </t>
  </si>
  <si>
    <r>
      <t>M</t>
    </r>
    <r>
      <rPr>
        <vertAlign val="superscript"/>
        <sz val="11"/>
        <rFont val="굴림체"/>
        <family val="3"/>
      </rPr>
      <t>2</t>
    </r>
  </si>
  <si>
    <t>벤토나이트 씰재</t>
  </si>
  <si>
    <t>ℓ</t>
  </si>
  <si>
    <t>벤토나이트 알갱이</t>
  </si>
  <si>
    <t>㎏</t>
  </si>
  <si>
    <t>마감쫄대</t>
  </si>
  <si>
    <t>M</t>
  </si>
  <si>
    <t>PE 필름</t>
  </si>
  <si>
    <t>0.04㎜</t>
  </si>
  <si>
    <t>카트리지</t>
  </si>
  <si>
    <t>화약</t>
  </si>
  <si>
    <t>개</t>
  </si>
  <si>
    <t>콘크리트 못</t>
  </si>
  <si>
    <t>32㎜</t>
  </si>
  <si>
    <t>와 샤</t>
  </si>
  <si>
    <t>￠3.5 X 23㎜</t>
  </si>
  <si>
    <t>마감테이프</t>
  </si>
  <si>
    <t>폭=75mm</t>
  </si>
  <si>
    <t>공구손료</t>
  </si>
  <si>
    <t>인건비의 3%</t>
  </si>
  <si>
    <t>식</t>
  </si>
  <si>
    <t>재료비 소계</t>
  </si>
  <si>
    <t>방수공</t>
  </si>
  <si>
    <t>인</t>
  </si>
  <si>
    <t>보통인부</t>
  </si>
  <si>
    <t>소         계</t>
  </si>
  <si>
    <t xml:space="preserve"> 충남 예산군 응봉면 주령리 139</t>
  </si>
  <si>
    <t xml:space="preserve"> 한  국  벤  토  나  이  트  ㈜</t>
  </si>
  <si>
    <t>T.(02)420-5001 F.(02)420-4473</t>
  </si>
  <si>
    <r>
      <t>공종 : 벤토나이트 복합매트(염수용) 벽체 설치  m</t>
    </r>
    <r>
      <rPr>
        <vertAlign val="superscript"/>
        <sz val="11"/>
        <rFont val="굴림체"/>
        <family val="3"/>
      </rPr>
      <t xml:space="preserve">2 </t>
    </r>
    <r>
      <rPr>
        <sz val="11"/>
        <rFont val="굴림체"/>
        <family val="3"/>
      </rPr>
      <t>당</t>
    </r>
  </si>
  <si>
    <r>
      <t xml:space="preserve">공종 : 벤토나이트 복합매트(염수용) 바닥 설치 </t>
    </r>
    <r>
      <rPr>
        <vertAlign val="superscript"/>
        <sz val="11"/>
        <rFont val="굴림체"/>
        <family val="3"/>
      </rPr>
      <t xml:space="preserve"> </t>
    </r>
    <r>
      <rPr>
        <sz val="11"/>
        <rFont val="굴림체"/>
        <family val="3"/>
      </rPr>
      <t>㎡</t>
    </r>
    <r>
      <rPr>
        <vertAlign val="superscript"/>
        <sz val="11"/>
        <rFont val="굴림체"/>
        <family val="3"/>
      </rPr>
      <t xml:space="preserve"> </t>
    </r>
    <r>
      <rPr>
        <sz val="11"/>
        <rFont val="굴림체"/>
        <family val="3"/>
      </rPr>
      <t>당</t>
    </r>
  </si>
  <si>
    <t>20kg/포</t>
  </si>
  <si>
    <t>1.2*6*6.5T</t>
  </si>
  <si>
    <t>20ℓ/CAN</t>
  </si>
  <si>
    <t>1.2*6*6.5T</t>
  </si>
  <si>
    <t>재료비 : 26,644</t>
  </si>
  <si>
    <t>재료비 : 34,444</t>
  </si>
  <si>
    <t>경비 : 296</t>
  </si>
  <si>
    <t>재료비 : 32,604</t>
  </si>
  <si>
    <t>경비 : 275</t>
  </si>
  <si>
    <t>재료비 :</t>
  </si>
  <si>
    <t>노무비 :</t>
  </si>
  <si>
    <t>경비 :</t>
  </si>
  <si>
    <t>기준일 : 2010. 01월</t>
  </si>
  <si>
    <t>기준일 : 2011. 01월</t>
  </si>
  <si>
    <t>경비 : 331</t>
  </si>
  <si>
    <t>노무비 : 11,017</t>
  </si>
  <si>
    <t xml:space="preserve"> 충남 예산군 응봉면 예당로 1703-38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</si>
</sst>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#,##0_);\(#,##0\)"/>
    <numFmt numFmtId="180" formatCode="#,##0.00_);\(#,##0.00\)"/>
    <numFmt numFmtId="181" formatCode="_-* #,##0.0_-;\-* #,##0.0_-;_-* &quot;-&quot;_-;_-@_-"/>
    <numFmt numFmtId="182" formatCode="_-* #,##0.00_-;\-* #,##0.00_-;_-* &quot;-&quot;_-;_-@_-"/>
    <numFmt numFmtId="183" formatCode="_-* #,##0.0_-;\-* #,##0.0_-;_-* &quot;-&quot;?_-;_-@_-"/>
    <numFmt numFmtId="184" formatCode="_-* #,##0.0_-;\-* #,##0.0_-;_-* &quot;-&quot;??_-;_-@_-"/>
    <numFmt numFmtId="185" formatCode="_-* #,##0_-;\-* #,##0_-;_-* &quot;-&quot;??_-;_-@_-"/>
  </numFmts>
  <fonts count="4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4"/>
      <name val="굴림체"/>
      <family val="3"/>
    </font>
    <font>
      <sz val="11"/>
      <name val="굴림체"/>
      <family val="3"/>
    </font>
    <font>
      <vertAlign val="superscript"/>
      <sz val="11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6"/>
      <name val="굴림체"/>
      <family val="3"/>
    </font>
    <font>
      <b/>
      <sz val="14"/>
      <name val="굴림체"/>
      <family val="3"/>
    </font>
    <font>
      <sz val="9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41" fontId="4" fillId="0" borderId="0" xfId="48" applyFont="1" applyAlignment="1">
      <alignment/>
    </xf>
    <xf numFmtId="0" fontId="6" fillId="0" borderId="0" xfId="0" applyFont="1" applyAlignment="1">
      <alignment vertical="center"/>
    </xf>
    <xf numFmtId="41" fontId="6" fillId="0" borderId="0" xfId="48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41" fontId="4" fillId="0" borderId="10" xfId="48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1" fontId="4" fillId="0" borderId="11" xfId="48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41" fontId="4" fillId="0" borderId="11" xfId="48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1" fontId="4" fillId="0" borderId="12" xfId="48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1" fontId="4" fillId="0" borderId="14" xfId="48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1" fontId="4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41" fontId="8" fillId="0" borderId="0" xfId="48" applyFont="1" applyAlignment="1">
      <alignment/>
    </xf>
    <xf numFmtId="0" fontId="4" fillId="0" borderId="19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41" fontId="4" fillId="0" borderId="0" xfId="48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1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1" fontId="4" fillId="0" borderId="0" xfId="48" applyFont="1" applyAlignment="1">
      <alignment horizontal="right"/>
    </xf>
    <xf numFmtId="41" fontId="10" fillId="0" borderId="11" xfId="48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41" fontId="4" fillId="0" borderId="20" xfId="48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1" fontId="4" fillId="0" borderId="23" xfId="48" applyFont="1" applyBorder="1" applyAlignment="1">
      <alignment horizontal="center" vertical="center"/>
    </xf>
    <xf numFmtId="41" fontId="4" fillId="0" borderId="24" xfId="48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762000</xdr:colOff>
      <xdr:row>25</xdr:row>
      <xdr:rowOff>47625</xdr:rowOff>
    </xdr:from>
    <xdr:to>
      <xdr:col>10</xdr:col>
      <xdr:colOff>676275</xdr:colOff>
      <xdr:row>27</xdr:row>
      <xdr:rowOff>238125</xdr:rowOff>
    </xdr:to>
    <xdr:pic>
      <xdr:nvPicPr>
        <xdr:cNvPr id="1" name="Picture 1" descr="벤토사용인감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8896350" y="58769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25</xdr:row>
      <xdr:rowOff>9525</xdr:rowOff>
    </xdr:from>
    <xdr:to>
      <xdr:col>10</xdr:col>
      <xdr:colOff>771525</xdr:colOff>
      <xdr:row>27</xdr:row>
      <xdr:rowOff>200025</xdr:rowOff>
    </xdr:to>
    <xdr:pic>
      <xdr:nvPicPr>
        <xdr:cNvPr id="1" name="Picture 1" descr="벤토사용인감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8991600" y="57816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H22" sqref="H22"/>
    </sheetView>
  </sheetViews>
  <sheetFormatPr defaultColWidth="8.88671875" defaultRowHeight="13.5"/>
  <cols>
    <col min="1" max="1" width="17.3359375" style="4" customWidth="1"/>
    <col min="2" max="2" width="13.10546875" style="4" customWidth="1"/>
    <col min="3" max="4" width="8.88671875" style="4" customWidth="1"/>
    <col min="5" max="7" width="9.6640625" style="5" bestFit="1" customWidth="1"/>
    <col min="8" max="8" width="8.77734375" style="5" customWidth="1"/>
    <col min="9" max="9" width="8.88671875" style="4" customWidth="1"/>
    <col min="10" max="10" width="9.88671875" style="4" bestFit="1" customWidth="1"/>
    <col min="11" max="11" width="12.88671875" style="4" customWidth="1"/>
  </cols>
  <sheetData>
    <row r="1" spans="1:11" ht="34.5" customHeight="1">
      <c r="A1" s="40" t="s">
        <v>138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3" spans="1:11" s="1" customFormat="1" ht="18" customHeight="1">
      <c r="A3" s="4" t="s">
        <v>185</v>
      </c>
      <c r="B3" s="4"/>
      <c r="C3" s="4"/>
      <c r="D3" s="4"/>
      <c r="E3" s="5"/>
      <c r="F3" s="5"/>
      <c r="G3" s="5"/>
      <c r="H3" s="5"/>
      <c r="I3" s="4" t="s">
        <v>139</v>
      </c>
      <c r="J3" s="4" t="s">
        <v>140</v>
      </c>
      <c r="K3" s="4"/>
    </row>
    <row r="4" spans="1:11" s="1" customFormat="1" ht="18" customHeight="1">
      <c r="A4" s="4" t="s">
        <v>141</v>
      </c>
      <c r="B4" s="4" t="s">
        <v>192</v>
      </c>
      <c r="C4" s="4"/>
      <c r="D4" s="4" t="s">
        <v>133</v>
      </c>
      <c r="E4" s="5"/>
      <c r="F4" s="5" t="s">
        <v>193</v>
      </c>
      <c r="G4" s="5"/>
      <c r="H4" s="5"/>
      <c r="I4" s="4" t="s">
        <v>142</v>
      </c>
      <c r="J4" s="5">
        <f>F25+H25+J25</f>
        <v>46632.55</v>
      </c>
      <c r="K4" s="4"/>
    </row>
    <row r="5" spans="1:11" s="1" customFormat="1" ht="13.5">
      <c r="A5" s="4"/>
      <c r="B5" s="4"/>
      <c r="C5" s="4"/>
      <c r="D5" s="4"/>
      <c r="E5" s="5"/>
      <c r="F5" s="5"/>
      <c r="G5" s="5"/>
      <c r="H5" s="5"/>
      <c r="I5" s="4"/>
      <c r="J5" s="4"/>
      <c r="K5" s="4"/>
    </row>
    <row r="6" spans="1:11" s="3" customFormat="1" ht="19.5" customHeight="1">
      <c r="A6" s="10"/>
      <c r="B6" s="6"/>
      <c r="C6" s="6"/>
      <c r="D6" s="6"/>
      <c r="E6" s="7"/>
      <c r="F6" s="7"/>
      <c r="G6" s="7"/>
      <c r="H6" s="7"/>
      <c r="I6" s="6" t="s">
        <v>199</v>
      </c>
      <c r="J6" s="6"/>
      <c r="K6" s="6"/>
    </row>
    <row r="7" spans="1:11" s="2" customFormat="1" ht="18" customHeight="1">
      <c r="A7" s="45" t="s">
        <v>143</v>
      </c>
      <c r="B7" s="42" t="s">
        <v>144</v>
      </c>
      <c r="C7" s="42" t="s">
        <v>145</v>
      </c>
      <c r="D7" s="42" t="s">
        <v>146</v>
      </c>
      <c r="E7" s="41" t="s">
        <v>147</v>
      </c>
      <c r="F7" s="41"/>
      <c r="G7" s="41" t="s">
        <v>148</v>
      </c>
      <c r="H7" s="41"/>
      <c r="I7" s="42" t="s">
        <v>149</v>
      </c>
      <c r="J7" s="42"/>
      <c r="K7" s="43" t="s">
        <v>150</v>
      </c>
    </row>
    <row r="8" spans="1:11" s="2" customFormat="1" ht="18" customHeight="1">
      <c r="A8" s="46"/>
      <c r="B8" s="47"/>
      <c r="C8" s="47"/>
      <c r="D8" s="47"/>
      <c r="E8" s="21" t="s">
        <v>151</v>
      </c>
      <c r="F8" s="21" t="s">
        <v>152</v>
      </c>
      <c r="G8" s="21" t="s">
        <v>151</v>
      </c>
      <c r="H8" s="21" t="s">
        <v>152</v>
      </c>
      <c r="I8" s="20" t="s">
        <v>151</v>
      </c>
      <c r="J8" s="20" t="s">
        <v>153</v>
      </c>
      <c r="K8" s="44"/>
    </row>
    <row r="9" spans="1:11" s="2" customFormat="1" ht="18" customHeight="1">
      <c r="A9" s="22" t="s">
        <v>154</v>
      </c>
      <c r="B9" s="17" t="s">
        <v>188</v>
      </c>
      <c r="C9" s="32">
        <v>1.2</v>
      </c>
      <c r="D9" s="17" t="s">
        <v>156</v>
      </c>
      <c r="E9" s="18">
        <v>20000</v>
      </c>
      <c r="F9" s="18">
        <f aca="true" t="shared" si="0" ref="F9:F17">C9*E9</f>
        <v>24000</v>
      </c>
      <c r="G9" s="18"/>
      <c r="H9" s="18"/>
      <c r="I9" s="17"/>
      <c r="J9" s="17"/>
      <c r="K9" s="23"/>
    </row>
    <row r="10" spans="1:11" s="2" customFormat="1" ht="18" customHeight="1">
      <c r="A10" s="24" t="s">
        <v>157</v>
      </c>
      <c r="B10" s="12" t="s">
        <v>189</v>
      </c>
      <c r="C10" s="13">
        <v>1</v>
      </c>
      <c r="D10" s="12" t="s">
        <v>158</v>
      </c>
      <c r="E10" s="11">
        <v>6000</v>
      </c>
      <c r="F10" s="11">
        <f t="shared" si="0"/>
        <v>6000</v>
      </c>
      <c r="G10" s="11"/>
      <c r="H10" s="11"/>
      <c r="I10" s="12"/>
      <c r="J10" s="12"/>
      <c r="K10" s="25"/>
    </row>
    <row r="11" spans="1:11" s="2" customFormat="1" ht="18" customHeight="1">
      <c r="A11" s="24" t="s">
        <v>159</v>
      </c>
      <c r="B11" s="14" t="s">
        <v>187</v>
      </c>
      <c r="C11" s="13">
        <v>0.5</v>
      </c>
      <c r="D11" s="12" t="s">
        <v>160</v>
      </c>
      <c r="E11" s="11">
        <v>2000</v>
      </c>
      <c r="F11" s="11">
        <f t="shared" si="0"/>
        <v>1000</v>
      </c>
      <c r="G11" s="11"/>
      <c r="H11" s="11"/>
      <c r="I11" s="12"/>
      <c r="J11" s="12"/>
      <c r="K11" s="25"/>
    </row>
    <row r="12" spans="1:11" s="2" customFormat="1" ht="18" customHeight="1">
      <c r="A12" s="24" t="s">
        <v>161</v>
      </c>
      <c r="B12" s="12"/>
      <c r="C12" s="13">
        <v>0.3</v>
      </c>
      <c r="D12" s="12" t="s">
        <v>162</v>
      </c>
      <c r="E12" s="11">
        <v>2000</v>
      </c>
      <c r="F12" s="11">
        <f t="shared" si="0"/>
        <v>600</v>
      </c>
      <c r="G12" s="11"/>
      <c r="H12" s="11"/>
      <c r="I12" s="12"/>
      <c r="J12" s="12"/>
      <c r="K12" s="25"/>
    </row>
    <row r="13" spans="1:11" s="2" customFormat="1" ht="18" customHeight="1">
      <c r="A13" s="24" t="s">
        <v>163</v>
      </c>
      <c r="B13" s="12" t="s">
        <v>164</v>
      </c>
      <c r="C13" s="13">
        <v>1.2</v>
      </c>
      <c r="D13" s="12" t="s">
        <v>156</v>
      </c>
      <c r="E13" s="11">
        <v>170</v>
      </c>
      <c r="F13" s="11">
        <f t="shared" si="0"/>
        <v>204</v>
      </c>
      <c r="G13" s="11"/>
      <c r="H13" s="11"/>
      <c r="I13" s="12"/>
      <c r="J13" s="12"/>
      <c r="K13" s="25"/>
    </row>
    <row r="14" spans="1:11" s="2" customFormat="1" ht="18" customHeight="1">
      <c r="A14" s="24" t="s">
        <v>165</v>
      </c>
      <c r="B14" s="12" t="s">
        <v>166</v>
      </c>
      <c r="C14" s="13">
        <v>10</v>
      </c>
      <c r="D14" s="12" t="s">
        <v>167</v>
      </c>
      <c r="E14" s="11">
        <v>120</v>
      </c>
      <c r="F14" s="11">
        <f t="shared" si="0"/>
        <v>1200</v>
      </c>
      <c r="G14" s="11"/>
      <c r="H14" s="11"/>
      <c r="I14" s="12"/>
      <c r="J14" s="12"/>
      <c r="K14" s="25"/>
    </row>
    <row r="15" spans="1:11" s="2" customFormat="1" ht="18" customHeight="1">
      <c r="A15" s="24" t="s">
        <v>168</v>
      </c>
      <c r="B15" s="12" t="s">
        <v>169</v>
      </c>
      <c r="C15" s="13">
        <v>10</v>
      </c>
      <c r="D15" s="12" t="s">
        <v>167</v>
      </c>
      <c r="E15" s="11">
        <v>60</v>
      </c>
      <c r="F15" s="11">
        <f t="shared" si="0"/>
        <v>600</v>
      </c>
      <c r="G15" s="11"/>
      <c r="H15" s="11"/>
      <c r="I15" s="12"/>
      <c r="J15" s="12"/>
      <c r="K15" s="25"/>
    </row>
    <row r="16" spans="1:11" s="2" customFormat="1" ht="18" customHeight="1">
      <c r="A16" s="24" t="s">
        <v>170</v>
      </c>
      <c r="B16" s="12" t="s">
        <v>171</v>
      </c>
      <c r="C16" s="13">
        <v>10</v>
      </c>
      <c r="D16" s="12" t="s">
        <v>167</v>
      </c>
      <c r="E16" s="11">
        <v>60</v>
      </c>
      <c r="F16" s="11">
        <f t="shared" si="0"/>
        <v>600</v>
      </c>
      <c r="G16" s="11"/>
      <c r="H16" s="11"/>
      <c r="I16" s="12"/>
      <c r="J16" s="12"/>
      <c r="K16" s="25"/>
    </row>
    <row r="17" spans="1:11" s="2" customFormat="1" ht="18" customHeight="1">
      <c r="A17" s="24" t="s">
        <v>172</v>
      </c>
      <c r="B17" s="12" t="s">
        <v>173</v>
      </c>
      <c r="C17" s="13">
        <v>1.2</v>
      </c>
      <c r="D17" s="12" t="s">
        <v>162</v>
      </c>
      <c r="E17" s="11">
        <v>200</v>
      </c>
      <c r="F17" s="11">
        <f t="shared" si="0"/>
        <v>240</v>
      </c>
      <c r="G17" s="11"/>
      <c r="H17" s="11"/>
      <c r="I17" s="12"/>
      <c r="J17" s="12"/>
      <c r="K17" s="25"/>
    </row>
    <row r="18" spans="1:11" s="2" customFormat="1" ht="18" customHeight="1">
      <c r="A18" s="24" t="s">
        <v>174</v>
      </c>
      <c r="B18" s="12" t="s">
        <v>175</v>
      </c>
      <c r="C18" s="13">
        <v>1</v>
      </c>
      <c r="D18" s="12" t="s">
        <v>176</v>
      </c>
      <c r="E18" s="11"/>
      <c r="F18" s="11"/>
      <c r="G18" s="11"/>
      <c r="H18" s="11"/>
      <c r="I18" s="12"/>
      <c r="J18" s="11">
        <v>296</v>
      </c>
      <c r="K18" s="25"/>
    </row>
    <row r="19" spans="1:11" s="2" customFormat="1" ht="18" customHeight="1">
      <c r="A19" s="24" t="s">
        <v>177</v>
      </c>
      <c r="B19" s="12"/>
      <c r="C19" s="12"/>
      <c r="D19" s="12"/>
      <c r="E19" s="11"/>
      <c r="F19" s="11"/>
      <c r="G19" s="11" t="s">
        <v>155</v>
      </c>
      <c r="H19" s="11"/>
      <c r="I19" s="12"/>
      <c r="J19" s="12"/>
      <c r="K19" s="25"/>
    </row>
    <row r="20" spans="1:11" s="2" customFormat="1" ht="18" customHeight="1">
      <c r="A20" s="24" t="s">
        <v>178</v>
      </c>
      <c r="B20" s="12"/>
      <c r="C20" s="13">
        <v>0.1</v>
      </c>
      <c r="D20" s="12" t="s">
        <v>179</v>
      </c>
      <c r="E20" s="11"/>
      <c r="F20" s="11"/>
      <c r="G20" s="11">
        <v>82718</v>
      </c>
      <c r="H20" s="11">
        <f>G20*C20</f>
        <v>8271.800000000001</v>
      </c>
      <c r="I20" s="12"/>
      <c r="J20" s="12"/>
      <c r="K20" s="25"/>
    </row>
    <row r="21" spans="1:11" s="2" customFormat="1" ht="18" customHeight="1">
      <c r="A21" s="24" t="s">
        <v>180</v>
      </c>
      <c r="B21" s="12"/>
      <c r="C21" s="12">
        <v>0.05</v>
      </c>
      <c r="D21" s="12" t="s">
        <v>179</v>
      </c>
      <c r="E21" s="11"/>
      <c r="F21" s="11"/>
      <c r="G21" s="11">
        <v>72415</v>
      </c>
      <c r="H21" s="11">
        <f>G21*C21</f>
        <v>3620.75</v>
      </c>
      <c r="I21" s="12"/>
      <c r="J21" s="12"/>
      <c r="K21" s="25"/>
    </row>
    <row r="22" spans="1:11" ht="18" customHeight="1">
      <c r="A22" s="26"/>
      <c r="B22" s="15"/>
      <c r="C22" s="15"/>
      <c r="D22" s="15"/>
      <c r="E22" s="16"/>
      <c r="F22" s="16"/>
      <c r="G22" s="16"/>
      <c r="H22" s="16"/>
      <c r="I22" s="15"/>
      <c r="J22" s="15"/>
      <c r="K22" s="27"/>
    </row>
    <row r="23" spans="1:11" ht="18" customHeight="1">
      <c r="A23" s="26"/>
      <c r="B23" s="15"/>
      <c r="C23" s="15"/>
      <c r="D23" s="15"/>
      <c r="E23" s="16"/>
      <c r="F23" s="16"/>
      <c r="G23" s="16"/>
      <c r="H23" s="16"/>
      <c r="I23" s="15"/>
      <c r="J23" s="15"/>
      <c r="K23" s="27"/>
    </row>
    <row r="24" spans="1:11" ht="18" customHeight="1">
      <c r="A24" s="26"/>
      <c r="B24" s="15"/>
      <c r="C24" s="15"/>
      <c r="D24" s="15"/>
      <c r="E24" s="16"/>
      <c r="F24" s="16"/>
      <c r="G24" s="16"/>
      <c r="H24" s="16"/>
      <c r="I24" s="15"/>
      <c r="J24" s="15"/>
      <c r="K24" s="27"/>
    </row>
    <row r="25" spans="1:11" s="2" customFormat="1" ht="18" customHeight="1">
      <c r="A25" s="19" t="s">
        <v>181</v>
      </c>
      <c r="B25" s="20"/>
      <c r="C25" s="20"/>
      <c r="D25" s="20"/>
      <c r="E25" s="21"/>
      <c r="F25" s="21">
        <f>SUM(F9:F24)</f>
        <v>34444</v>
      </c>
      <c r="G25" s="21"/>
      <c r="H25" s="21">
        <f>SUM(H20:H24)</f>
        <v>11892.550000000001</v>
      </c>
      <c r="I25" s="21"/>
      <c r="J25" s="21">
        <f>SUM(J9:J24)</f>
        <v>296</v>
      </c>
      <c r="K25" s="31"/>
    </row>
    <row r="27" spans="1:11" s="35" customFormat="1" ht="22.5" customHeight="1">
      <c r="A27" s="10"/>
      <c r="B27" s="10"/>
      <c r="C27" s="10"/>
      <c r="D27" s="10"/>
      <c r="E27" s="33"/>
      <c r="F27" s="33"/>
      <c r="G27" s="29" t="s">
        <v>182</v>
      </c>
      <c r="H27" s="33"/>
      <c r="I27" s="10"/>
      <c r="J27" s="10"/>
      <c r="K27" s="34"/>
    </row>
    <row r="28" spans="1:11" s="35" customFormat="1" ht="22.5" customHeight="1">
      <c r="A28" s="10"/>
      <c r="B28" s="10"/>
      <c r="C28" s="10"/>
      <c r="D28" s="10"/>
      <c r="E28" s="33"/>
      <c r="F28" s="33"/>
      <c r="G28" s="29" t="s">
        <v>183</v>
      </c>
      <c r="H28" s="33"/>
      <c r="I28" s="10"/>
      <c r="J28" s="10"/>
      <c r="K28" s="34"/>
    </row>
    <row r="29" ht="20.25">
      <c r="G29" s="30" t="s">
        <v>184</v>
      </c>
    </row>
  </sheetData>
  <sheetProtection/>
  <mergeCells count="9">
    <mergeCell ref="A1:K1"/>
    <mergeCell ref="E7:F7"/>
    <mergeCell ref="G7:H7"/>
    <mergeCell ref="I7:J7"/>
    <mergeCell ref="K7:K8"/>
    <mergeCell ref="A7:A8"/>
    <mergeCell ref="B7:B8"/>
    <mergeCell ref="C7:C8"/>
    <mergeCell ref="D7:D8"/>
  </mergeCells>
  <printOptions/>
  <pageMargins left="0.5" right="0.51" top="0.36" bottom="0.38" header="0.28" footer="0.3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H20" sqref="H20"/>
    </sheetView>
  </sheetViews>
  <sheetFormatPr defaultColWidth="8.88671875" defaultRowHeight="13.5"/>
  <cols>
    <col min="1" max="1" width="17.3359375" style="4" customWidth="1"/>
    <col min="2" max="2" width="12.88671875" style="4" customWidth="1"/>
    <col min="3" max="3" width="6.88671875" style="4" customWidth="1"/>
    <col min="4" max="4" width="7.5546875" style="4" customWidth="1"/>
    <col min="5" max="8" width="11.21484375" style="5" customWidth="1"/>
    <col min="9" max="10" width="11.21484375" style="4" customWidth="1"/>
    <col min="11" max="11" width="5.99609375" style="4" customWidth="1"/>
  </cols>
  <sheetData>
    <row r="1" spans="1:11" ht="34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3" spans="1:11" s="1" customFormat="1" ht="18" customHeight="1">
      <c r="A3" s="4" t="s">
        <v>186</v>
      </c>
      <c r="B3" s="4"/>
      <c r="C3" s="4"/>
      <c r="D3" s="4"/>
      <c r="E3" s="5"/>
      <c r="F3" s="5"/>
      <c r="G3" s="5"/>
      <c r="H3" s="5" t="s">
        <v>137</v>
      </c>
      <c r="I3" s="4"/>
      <c r="J3" s="4"/>
      <c r="K3" s="4"/>
    </row>
    <row r="4" spans="1:11" s="1" customFormat="1" ht="18" customHeight="1">
      <c r="A4" s="4" t="s">
        <v>1</v>
      </c>
      <c r="B4" s="4" t="s">
        <v>194</v>
      </c>
      <c r="C4" s="4"/>
      <c r="D4" s="4" t="s">
        <v>132</v>
      </c>
      <c r="E4" s="5"/>
      <c r="F4" s="5" t="s">
        <v>195</v>
      </c>
      <c r="G4" s="5"/>
      <c r="H4" s="5"/>
      <c r="I4" s="4" t="s">
        <v>2</v>
      </c>
      <c r="J4" s="5">
        <f>SUM(F25,H25,J25)</f>
        <v>43895.770000000004</v>
      </c>
      <c r="K4" s="4"/>
    </row>
    <row r="5" spans="1:11" s="1" customFormat="1" ht="13.5">
      <c r="A5" s="4"/>
      <c r="B5" s="4"/>
      <c r="C5" s="4"/>
      <c r="D5" s="4"/>
      <c r="E5" s="5"/>
      <c r="F5" s="5"/>
      <c r="G5" s="5"/>
      <c r="H5" s="5"/>
      <c r="I5" s="4"/>
      <c r="J5" s="4"/>
      <c r="K5" s="4"/>
    </row>
    <row r="6" spans="1:11" s="3" customFormat="1" ht="19.5" customHeight="1">
      <c r="A6" s="10"/>
      <c r="B6" s="6"/>
      <c r="C6" s="6"/>
      <c r="D6" s="6"/>
      <c r="E6" s="7"/>
      <c r="F6" s="7"/>
      <c r="G6" s="7"/>
      <c r="H6" s="7"/>
      <c r="I6" s="6" t="s">
        <v>199</v>
      </c>
      <c r="J6" s="6"/>
      <c r="K6" s="6"/>
    </row>
    <row r="7" spans="1:11" s="2" customFormat="1" ht="18" customHeight="1">
      <c r="A7" s="52" t="s">
        <v>3</v>
      </c>
      <c r="B7" s="52" t="s">
        <v>4</v>
      </c>
      <c r="C7" s="52" t="s">
        <v>5</v>
      </c>
      <c r="D7" s="52" t="s">
        <v>6</v>
      </c>
      <c r="E7" s="48" t="s">
        <v>7</v>
      </c>
      <c r="F7" s="49"/>
      <c r="G7" s="48" t="s">
        <v>8</v>
      </c>
      <c r="H7" s="49"/>
      <c r="I7" s="50" t="s">
        <v>9</v>
      </c>
      <c r="J7" s="51"/>
      <c r="K7" s="52" t="s">
        <v>10</v>
      </c>
    </row>
    <row r="8" spans="1:11" s="2" customFormat="1" ht="18" customHeight="1">
      <c r="A8" s="53"/>
      <c r="B8" s="53"/>
      <c r="C8" s="53"/>
      <c r="D8" s="53"/>
      <c r="E8" s="9" t="s">
        <v>11</v>
      </c>
      <c r="F8" s="9" t="s">
        <v>12</v>
      </c>
      <c r="G8" s="9" t="s">
        <v>11</v>
      </c>
      <c r="H8" s="9" t="s">
        <v>12</v>
      </c>
      <c r="I8" s="8" t="s">
        <v>11</v>
      </c>
      <c r="J8" s="8" t="s">
        <v>13</v>
      </c>
      <c r="K8" s="53"/>
    </row>
    <row r="9" spans="1:11" s="2" customFormat="1" ht="18" customHeight="1">
      <c r="A9" s="22" t="s">
        <v>14</v>
      </c>
      <c r="B9" s="17" t="s">
        <v>190</v>
      </c>
      <c r="C9" s="17">
        <v>1.18</v>
      </c>
      <c r="D9" s="17" t="s">
        <v>15</v>
      </c>
      <c r="E9" s="18">
        <v>20000</v>
      </c>
      <c r="F9" s="18">
        <f aca="true" t="shared" si="0" ref="F9:F16">C9*E9</f>
        <v>23600</v>
      </c>
      <c r="G9" s="18"/>
      <c r="H9" s="18"/>
      <c r="I9" s="17"/>
      <c r="J9" s="17"/>
      <c r="K9" s="23"/>
    </row>
    <row r="10" spans="1:11" s="2" customFormat="1" ht="18" customHeight="1">
      <c r="A10" s="24" t="s">
        <v>16</v>
      </c>
      <c r="B10" s="12" t="s">
        <v>189</v>
      </c>
      <c r="C10" s="13">
        <v>0.4</v>
      </c>
      <c r="D10" s="12" t="s">
        <v>17</v>
      </c>
      <c r="E10" s="11">
        <v>6000</v>
      </c>
      <c r="F10" s="11">
        <f t="shared" si="0"/>
        <v>2400</v>
      </c>
      <c r="G10" s="11"/>
      <c r="H10" s="11"/>
      <c r="I10" s="12"/>
      <c r="J10" s="12"/>
      <c r="K10" s="25"/>
    </row>
    <row r="11" spans="1:11" s="2" customFormat="1" ht="18" customHeight="1">
      <c r="A11" s="24" t="s">
        <v>18</v>
      </c>
      <c r="B11" s="14" t="s">
        <v>187</v>
      </c>
      <c r="C11" s="13">
        <v>2</v>
      </c>
      <c r="D11" s="12" t="s">
        <v>19</v>
      </c>
      <c r="E11" s="11">
        <v>2000</v>
      </c>
      <c r="F11" s="11">
        <f t="shared" si="0"/>
        <v>4000</v>
      </c>
      <c r="G11" s="11"/>
      <c r="H11" s="11"/>
      <c r="I11" s="12"/>
      <c r="J11" s="12"/>
      <c r="K11" s="25"/>
    </row>
    <row r="12" spans="1:11" s="2" customFormat="1" ht="18" customHeight="1">
      <c r="A12" s="24" t="s">
        <v>20</v>
      </c>
      <c r="B12" s="14"/>
      <c r="C12" s="12"/>
      <c r="D12" s="12" t="s">
        <v>21</v>
      </c>
      <c r="E12" s="11">
        <v>2000</v>
      </c>
      <c r="F12" s="11">
        <f t="shared" si="0"/>
        <v>0</v>
      </c>
      <c r="G12" s="11"/>
      <c r="H12" s="11"/>
      <c r="I12" s="12"/>
      <c r="J12" s="12"/>
      <c r="K12" s="25"/>
    </row>
    <row r="13" spans="1:11" s="2" customFormat="1" ht="18" customHeight="1">
      <c r="A13" s="24" t="s">
        <v>22</v>
      </c>
      <c r="B13" s="12" t="s">
        <v>23</v>
      </c>
      <c r="C13" s="13">
        <v>1.2</v>
      </c>
      <c r="D13" s="12" t="s">
        <v>15</v>
      </c>
      <c r="E13" s="11">
        <v>170</v>
      </c>
      <c r="F13" s="11">
        <f t="shared" si="0"/>
        <v>204</v>
      </c>
      <c r="G13" s="11"/>
      <c r="H13" s="11"/>
      <c r="I13" s="12"/>
      <c r="J13" s="12"/>
      <c r="K13" s="25"/>
    </row>
    <row r="14" spans="1:11" s="2" customFormat="1" ht="18" customHeight="1">
      <c r="A14" s="24" t="s">
        <v>24</v>
      </c>
      <c r="B14" s="12" t="s">
        <v>25</v>
      </c>
      <c r="C14" s="13">
        <v>10</v>
      </c>
      <c r="D14" s="12" t="s">
        <v>26</v>
      </c>
      <c r="E14" s="11">
        <v>120</v>
      </c>
      <c r="F14" s="11">
        <f t="shared" si="0"/>
        <v>1200</v>
      </c>
      <c r="G14" s="11"/>
      <c r="H14" s="11"/>
      <c r="I14" s="12"/>
      <c r="J14" s="12"/>
      <c r="K14" s="25"/>
    </row>
    <row r="15" spans="1:11" s="2" customFormat="1" ht="18" customHeight="1">
      <c r="A15" s="24" t="s">
        <v>27</v>
      </c>
      <c r="B15" s="12" t="s">
        <v>28</v>
      </c>
      <c r="C15" s="13">
        <v>10</v>
      </c>
      <c r="D15" s="12" t="s">
        <v>26</v>
      </c>
      <c r="E15" s="11">
        <v>60</v>
      </c>
      <c r="F15" s="11">
        <f t="shared" si="0"/>
        <v>600</v>
      </c>
      <c r="G15" s="11"/>
      <c r="H15" s="11"/>
      <c r="I15" s="12"/>
      <c r="J15" s="12"/>
      <c r="K15" s="25"/>
    </row>
    <row r="16" spans="1:11" s="2" customFormat="1" ht="18" customHeight="1">
      <c r="A16" s="24" t="s">
        <v>29</v>
      </c>
      <c r="B16" s="12" t="s">
        <v>30</v>
      </c>
      <c r="C16" s="13">
        <v>10</v>
      </c>
      <c r="D16" s="12" t="s">
        <v>26</v>
      </c>
      <c r="E16" s="11">
        <v>60</v>
      </c>
      <c r="F16" s="11">
        <f t="shared" si="0"/>
        <v>600</v>
      </c>
      <c r="G16" s="11"/>
      <c r="H16" s="11"/>
      <c r="I16" s="12"/>
      <c r="J16" s="12"/>
      <c r="K16" s="25"/>
    </row>
    <row r="17" spans="1:11" s="2" customFormat="1" ht="18" customHeight="1">
      <c r="A17" s="24" t="s">
        <v>31</v>
      </c>
      <c r="B17" s="12" t="s">
        <v>32</v>
      </c>
      <c r="C17" s="13">
        <v>1</v>
      </c>
      <c r="D17" s="12" t="s">
        <v>33</v>
      </c>
      <c r="E17" s="11"/>
      <c r="F17" s="11"/>
      <c r="G17" s="11"/>
      <c r="H17" s="11"/>
      <c r="I17" s="12"/>
      <c r="J17" s="11">
        <v>275</v>
      </c>
      <c r="K17" s="25"/>
    </row>
    <row r="18" spans="1:11" s="2" customFormat="1" ht="18" customHeight="1">
      <c r="A18" s="24" t="s">
        <v>34</v>
      </c>
      <c r="B18" s="12"/>
      <c r="C18" s="12"/>
      <c r="D18" s="12"/>
      <c r="E18" s="11"/>
      <c r="F18" s="11"/>
      <c r="G18" s="11"/>
      <c r="H18" s="11"/>
      <c r="I18" s="12"/>
      <c r="J18" s="12"/>
      <c r="K18" s="25"/>
    </row>
    <row r="19" spans="1:11" s="2" customFormat="1" ht="18" customHeight="1">
      <c r="A19" s="24" t="s">
        <v>35</v>
      </c>
      <c r="B19" s="12"/>
      <c r="C19" s="13">
        <v>0.09</v>
      </c>
      <c r="D19" s="12" t="s">
        <v>36</v>
      </c>
      <c r="E19" s="11"/>
      <c r="F19" s="11"/>
      <c r="G19" s="11">
        <v>82178</v>
      </c>
      <c r="H19" s="11">
        <f>G19*C19</f>
        <v>7396.0199999999995</v>
      </c>
      <c r="I19" s="12"/>
      <c r="J19" s="12"/>
      <c r="K19" s="25"/>
    </row>
    <row r="20" spans="1:11" s="2" customFormat="1" ht="18" customHeight="1">
      <c r="A20" s="24" t="s">
        <v>37</v>
      </c>
      <c r="B20" s="12"/>
      <c r="C20" s="12">
        <v>0.05</v>
      </c>
      <c r="D20" s="12" t="s">
        <v>36</v>
      </c>
      <c r="E20" s="11"/>
      <c r="F20" s="11"/>
      <c r="G20" s="11">
        <v>72415</v>
      </c>
      <c r="H20" s="11">
        <f>G20*C20</f>
        <v>3620.75</v>
      </c>
      <c r="I20" s="12"/>
      <c r="J20" s="12"/>
      <c r="K20" s="25"/>
    </row>
    <row r="21" spans="1:11" ht="18" customHeight="1">
      <c r="A21" s="26"/>
      <c r="B21" s="15"/>
      <c r="C21" s="15"/>
      <c r="D21" s="15"/>
      <c r="E21" s="16"/>
      <c r="F21" s="16"/>
      <c r="G21" s="16"/>
      <c r="H21" s="16"/>
      <c r="I21" s="15"/>
      <c r="J21" s="15"/>
      <c r="K21" s="27"/>
    </row>
    <row r="22" spans="1:11" ht="18" customHeight="1">
      <c r="A22" s="26"/>
      <c r="B22" s="15"/>
      <c r="C22" s="15"/>
      <c r="D22" s="15"/>
      <c r="E22" s="16"/>
      <c r="F22" s="16"/>
      <c r="G22" s="16"/>
      <c r="H22" s="16"/>
      <c r="I22" s="15"/>
      <c r="J22" s="15"/>
      <c r="K22" s="27"/>
    </row>
    <row r="23" spans="1:11" ht="18" customHeight="1">
      <c r="A23" s="26"/>
      <c r="B23" s="15"/>
      <c r="C23" s="15"/>
      <c r="D23" s="15"/>
      <c r="E23" s="16"/>
      <c r="F23" s="16"/>
      <c r="G23" s="16"/>
      <c r="H23" s="16"/>
      <c r="I23" s="15"/>
      <c r="J23" s="15"/>
      <c r="K23" s="27"/>
    </row>
    <row r="24" spans="1:11" ht="18" customHeight="1">
      <c r="A24" s="26"/>
      <c r="B24" s="15"/>
      <c r="C24" s="15"/>
      <c r="D24" s="15"/>
      <c r="E24" s="16"/>
      <c r="F24" s="16"/>
      <c r="G24" s="16"/>
      <c r="H24" s="16"/>
      <c r="I24" s="15"/>
      <c r="J24" s="15"/>
      <c r="K24" s="27"/>
    </row>
    <row r="25" spans="1:11" s="2" customFormat="1" ht="18" customHeight="1">
      <c r="A25" s="19" t="s">
        <v>38</v>
      </c>
      <c r="B25" s="20"/>
      <c r="C25" s="20"/>
      <c r="D25" s="20"/>
      <c r="E25" s="21"/>
      <c r="F25" s="21">
        <f>SUM(F9:F24)</f>
        <v>32604</v>
      </c>
      <c r="G25" s="21"/>
      <c r="H25" s="21">
        <f>SUM(H19:H24)</f>
        <v>11016.77</v>
      </c>
      <c r="I25" s="21"/>
      <c r="J25" s="21">
        <f>SUM(J9:J24)</f>
        <v>275</v>
      </c>
      <c r="K25" s="28"/>
    </row>
    <row r="27" ht="20.25">
      <c r="G27" s="29" t="s">
        <v>39</v>
      </c>
    </row>
    <row r="28" ht="20.25">
      <c r="G28" s="29" t="s">
        <v>40</v>
      </c>
    </row>
    <row r="29" ht="20.25">
      <c r="G29" s="30" t="s">
        <v>41</v>
      </c>
    </row>
  </sheetData>
  <sheetProtection/>
  <mergeCells count="9">
    <mergeCell ref="A1:K1"/>
    <mergeCell ref="E7:F7"/>
    <mergeCell ref="G7:H7"/>
    <mergeCell ref="I7:J7"/>
    <mergeCell ref="K7:K8"/>
    <mergeCell ref="A7:A8"/>
    <mergeCell ref="B7:B8"/>
    <mergeCell ref="C7:C8"/>
    <mergeCell ref="D7:D8"/>
  </mergeCells>
  <printOptions/>
  <pageMargins left="0.5" right="0.51" top="0.39" bottom="0.3" header="0.32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G22" sqref="G22"/>
    </sheetView>
  </sheetViews>
  <sheetFormatPr defaultColWidth="8.88671875" defaultRowHeight="13.5"/>
  <cols>
    <col min="1" max="1" width="17.3359375" style="4" customWidth="1"/>
    <col min="2" max="2" width="13.10546875" style="4" customWidth="1"/>
    <col min="3" max="4" width="8.88671875" style="4" customWidth="1"/>
    <col min="5" max="7" width="9.6640625" style="5" bestFit="1" customWidth="1"/>
    <col min="8" max="8" width="8.77734375" style="5" customWidth="1"/>
    <col min="9" max="9" width="8.88671875" style="4" customWidth="1"/>
    <col min="10" max="10" width="9.88671875" style="4" bestFit="1" customWidth="1"/>
    <col min="11" max="11" width="12.88671875" style="4" customWidth="1"/>
  </cols>
  <sheetData>
    <row r="1" spans="1:11" ht="34.5" customHeight="1">
      <c r="A1" s="40" t="s">
        <v>87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3" spans="1:11" s="1" customFormat="1" ht="18" customHeight="1">
      <c r="A3" s="4" t="s">
        <v>88</v>
      </c>
      <c r="B3" s="4"/>
      <c r="C3" s="4"/>
      <c r="D3" s="4"/>
      <c r="E3" s="5"/>
      <c r="F3" s="5"/>
      <c r="G3" s="5"/>
      <c r="H3" s="5"/>
      <c r="I3" s="4" t="s">
        <v>89</v>
      </c>
      <c r="J3" s="4" t="s">
        <v>90</v>
      </c>
      <c r="K3" s="4"/>
    </row>
    <row r="4" spans="1:11" s="1" customFormat="1" ht="18" customHeight="1">
      <c r="A4" s="4" t="s">
        <v>91</v>
      </c>
      <c r="B4" s="4" t="s">
        <v>191</v>
      </c>
      <c r="C4" s="4"/>
      <c r="D4" s="4" t="s">
        <v>202</v>
      </c>
      <c r="E4" s="5"/>
      <c r="F4" s="5" t="s">
        <v>201</v>
      </c>
      <c r="G4" s="5"/>
      <c r="H4" s="5"/>
      <c r="I4" s="4" t="s">
        <v>92</v>
      </c>
      <c r="J4" s="5">
        <f>F25+H25+J25</f>
        <v>37991.273100000006</v>
      </c>
      <c r="K4" s="4"/>
    </row>
    <row r="5" spans="1:11" s="1" customFormat="1" ht="13.5">
      <c r="A5" s="4"/>
      <c r="B5" s="4"/>
      <c r="C5" s="4"/>
      <c r="D5" s="4"/>
      <c r="E5" s="5"/>
      <c r="F5" s="5"/>
      <c r="G5" s="5"/>
      <c r="H5" s="5"/>
      <c r="I5" s="4"/>
      <c r="J5" s="4"/>
      <c r="K5" s="4"/>
    </row>
    <row r="6" spans="1:11" s="3" customFormat="1" ht="19.5" customHeight="1">
      <c r="A6" s="10"/>
      <c r="B6" s="6"/>
      <c r="C6" s="6"/>
      <c r="D6" s="6"/>
      <c r="E6" s="7"/>
      <c r="F6" s="7"/>
      <c r="G6" s="7"/>
      <c r="H6" s="7"/>
      <c r="I6" s="6" t="s">
        <v>200</v>
      </c>
      <c r="J6" s="6"/>
      <c r="K6" s="6"/>
    </row>
    <row r="7" spans="1:11" s="2" customFormat="1" ht="18" customHeight="1">
      <c r="A7" s="45" t="s">
        <v>93</v>
      </c>
      <c r="B7" s="42" t="s">
        <v>94</v>
      </c>
      <c r="C7" s="42" t="s">
        <v>95</v>
      </c>
      <c r="D7" s="42" t="s">
        <v>96</v>
      </c>
      <c r="E7" s="41" t="s">
        <v>97</v>
      </c>
      <c r="F7" s="41"/>
      <c r="G7" s="41" t="s">
        <v>98</v>
      </c>
      <c r="H7" s="41"/>
      <c r="I7" s="42" t="s">
        <v>99</v>
      </c>
      <c r="J7" s="42"/>
      <c r="K7" s="43" t="s">
        <v>100</v>
      </c>
    </row>
    <row r="8" spans="1:11" s="2" customFormat="1" ht="18" customHeight="1">
      <c r="A8" s="46"/>
      <c r="B8" s="47"/>
      <c r="C8" s="47"/>
      <c r="D8" s="47"/>
      <c r="E8" s="21" t="s">
        <v>101</v>
      </c>
      <c r="F8" s="21" t="s">
        <v>102</v>
      </c>
      <c r="G8" s="21" t="s">
        <v>101</v>
      </c>
      <c r="H8" s="21" t="s">
        <v>102</v>
      </c>
      <c r="I8" s="20" t="s">
        <v>101</v>
      </c>
      <c r="J8" s="20" t="s">
        <v>103</v>
      </c>
      <c r="K8" s="44"/>
    </row>
    <row r="9" spans="1:11" s="2" customFormat="1" ht="18" customHeight="1">
      <c r="A9" s="22" t="s">
        <v>104</v>
      </c>
      <c r="B9" s="17" t="s">
        <v>190</v>
      </c>
      <c r="C9" s="32">
        <v>1.2</v>
      </c>
      <c r="D9" s="17" t="s">
        <v>105</v>
      </c>
      <c r="E9" s="18">
        <v>13500</v>
      </c>
      <c r="F9" s="18">
        <f aca="true" t="shared" si="0" ref="F9:F17">C9*E9</f>
        <v>16200</v>
      </c>
      <c r="G9" s="18"/>
      <c r="H9" s="18"/>
      <c r="I9" s="17"/>
      <c r="J9" s="17"/>
      <c r="K9" s="23"/>
    </row>
    <row r="10" spans="1:11" s="2" customFormat="1" ht="18" customHeight="1">
      <c r="A10" s="24" t="s">
        <v>106</v>
      </c>
      <c r="B10" s="12" t="s">
        <v>189</v>
      </c>
      <c r="C10" s="13">
        <v>0.5</v>
      </c>
      <c r="D10" s="12" t="s">
        <v>107</v>
      </c>
      <c r="E10" s="11">
        <v>6000</v>
      </c>
      <c r="F10" s="11">
        <f t="shared" si="0"/>
        <v>3000</v>
      </c>
      <c r="G10" s="11"/>
      <c r="H10" s="11"/>
      <c r="I10" s="12"/>
      <c r="J10" s="12"/>
      <c r="K10" s="25"/>
    </row>
    <row r="11" spans="1:11" s="2" customFormat="1" ht="18" customHeight="1">
      <c r="A11" s="24" t="s">
        <v>108</v>
      </c>
      <c r="B11" s="14" t="s">
        <v>187</v>
      </c>
      <c r="C11" s="13">
        <v>2</v>
      </c>
      <c r="D11" s="12" t="s">
        <v>109</v>
      </c>
      <c r="E11" s="11">
        <v>2000</v>
      </c>
      <c r="F11" s="11">
        <f t="shared" si="0"/>
        <v>4000</v>
      </c>
      <c r="G11" s="11"/>
      <c r="H11" s="11"/>
      <c r="I11" s="12"/>
      <c r="J11" s="12"/>
      <c r="K11" s="25"/>
    </row>
    <row r="12" spans="1:11" s="2" customFormat="1" ht="18" customHeight="1">
      <c r="A12" s="24" t="s">
        <v>110</v>
      </c>
      <c r="B12" s="12"/>
      <c r="C12" s="13">
        <v>0.3</v>
      </c>
      <c r="D12" s="12" t="s">
        <v>111</v>
      </c>
      <c r="E12" s="11">
        <v>2000</v>
      </c>
      <c r="F12" s="11">
        <f t="shared" si="0"/>
        <v>600</v>
      </c>
      <c r="G12" s="11"/>
      <c r="H12" s="11"/>
      <c r="I12" s="12"/>
      <c r="J12" s="12"/>
      <c r="K12" s="25"/>
    </row>
    <row r="13" spans="1:11" s="2" customFormat="1" ht="18" customHeight="1">
      <c r="A13" s="24" t="s">
        <v>134</v>
      </c>
      <c r="B13" s="12" t="s">
        <v>135</v>
      </c>
      <c r="C13" s="13">
        <v>1.2</v>
      </c>
      <c r="D13" s="12" t="s">
        <v>136</v>
      </c>
      <c r="E13" s="11">
        <v>200</v>
      </c>
      <c r="F13" s="11">
        <f>C13*E13</f>
        <v>240</v>
      </c>
      <c r="G13" s="11"/>
      <c r="H13" s="11"/>
      <c r="I13" s="12"/>
      <c r="J13" s="12"/>
      <c r="K13" s="25"/>
    </row>
    <row r="14" spans="1:11" s="2" customFormat="1" ht="18" customHeight="1">
      <c r="A14" s="24" t="s">
        <v>112</v>
      </c>
      <c r="B14" s="12" t="s">
        <v>113</v>
      </c>
      <c r="C14" s="13">
        <v>1.2</v>
      </c>
      <c r="D14" s="12" t="s">
        <v>105</v>
      </c>
      <c r="E14" s="11">
        <v>170</v>
      </c>
      <c r="F14" s="11">
        <f t="shared" si="0"/>
        <v>204</v>
      </c>
      <c r="G14" s="11"/>
      <c r="H14" s="11"/>
      <c r="I14" s="12"/>
      <c r="J14" s="12"/>
      <c r="K14" s="25"/>
    </row>
    <row r="15" spans="1:11" s="2" customFormat="1" ht="18" customHeight="1">
      <c r="A15" s="24" t="s">
        <v>114</v>
      </c>
      <c r="B15" s="12" t="s">
        <v>115</v>
      </c>
      <c r="C15" s="13">
        <v>10</v>
      </c>
      <c r="D15" s="12" t="s">
        <v>116</v>
      </c>
      <c r="E15" s="11">
        <v>120</v>
      </c>
      <c r="F15" s="11">
        <f t="shared" si="0"/>
        <v>1200</v>
      </c>
      <c r="G15" s="11"/>
      <c r="H15" s="11"/>
      <c r="I15" s="12"/>
      <c r="J15" s="12"/>
      <c r="K15" s="25"/>
    </row>
    <row r="16" spans="1:11" s="2" customFormat="1" ht="18" customHeight="1">
      <c r="A16" s="24" t="s">
        <v>117</v>
      </c>
      <c r="B16" s="12" t="s">
        <v>118</v>
      </c>
      <c r="C16" s="13">
        <v>10</v>
      </c>
      <c r="D16" s="12" t="s">
        <v>116</v>
      </c>
      <c r="E16" s="11">
        <v>60</v>
      </c>
      <c r="F16" s="11">
        <f t="shared" si="0"/>
        <v>600</v>
      </c>
      <c r="G16" s="11"/>
      <c r="H16" s="11"/>
      <c r="I16" s="12"/>
      <c r="J16" s="12"/>
      <c r="K16" s="25"/>
    </row>
    <row r="17" spans="1:11" s="2" customFormat="1" ht="18" customHeight="1">
      <c r="A17" s="24" t="s">
        <v>119</v>
      </c>
      <c r="B17" s="12" t="s">
        <v>120</v>
      </c>
      <c r="C17" s="13">
        <v>10</v>
      </c>
      <c r="D17" s="12" t="s">
        <v>116</v>
      </c>
      <c r="E17" s="11">
        <v>60</v>
      </c>
      <c r="F17" s="11">
        <f t="shared" si="0"/>
        <v>600</v>
      </c>
      <c r="G17" s="11"/>
      <c r="H17" s="11"/>
      <c r="I17" s="12"/>
      <c r="J17" s="12"/>
      <c r="K17" s="25"/>
    </row>
    <row r="18" spans="1:11" s="2" customFormat="1" ht="18" customHeight="1">
      <c r="A18" s="24" t="s">
        <v>121</v>
      </c>
      <c r="B18" s="12" t="s">
        <v>122</v>
      </c>
      <c r="C18" s="13">
        <v>1</v>
      </c>
      <c r="D18" s="12" t="s">
        <v>123</v>
      </c>
      <c r="E18" s="11"/>
      <c r="F18" s="11"/>
      <c r="G18" s="11"/>
      <c r="H18" s="11"/>
      <c r="I18" s="12"/>
      <c r="J18" s="11">
        <f>H25*3%</f>
        <v>330.5031</v>
      </c>
      <c r="K18" s="25"/>
    </row>
    <row r="19" spans="1:11" s="2" customFormat="1" ht="18" customHeight="1">
      <c r="A19" s="24" t="s">
        <v>124</v>
      </c>
      <c r="B19" s="12"/>
      <c r="C19" s="12"/>
      <c r="D19" s="12"/>
      <c r="E19" s="11"/>
      <c r="F19" s="11"/>
      <c r="G19" s="11" t="s">
        <v>84</v>
      </c>
      <c r="H19" s="11"/>
      <c r="I19" s="12"/>
      <c r="J19" s="12"/>
      <c r="K19" s="25"/>
    </row>
    <row r="20" spans="1:11" s="2" customFormat="1" ht="18" customHeight="1">
      <c r="A20" s="24" t="s">
        <v>125</v>
      </c>
      <c r="B20" s="12"/>
      <c r="C20" s="13">
        <v>0.09</v>
      </c>
      <c r="D20" s="12" t="s">
        <v>126</v>
      </c>
      <c r="E20" s="11"/>
      <c r="F20" s="11"/>
      <c r="G20" s="39">
        <v>82178</v>
      </c>
      <c r="H20" s="11">
        <f>C20*G20</f>
        <v>7396.0199999999995</v>
      </c>
      <c r="I20" s="12"/>
      <c r="J20" s="12"/>
      <c r="K20" s="25"/>
    </row>
    <row r="21" spans="1:11" s="2" customFormat="1" ht="18" customHeight="1">
      <c r="A21" s="24" t="s">
        <v>127</v>
      </c>
      <c r="B21" s="12"/>
      <c r="C21" s="12">
        <v>0.05</v>
      </c>
      <c r="D21" s="12" t="s">
        <v>126</v>
      </c>
      <c r="E21" s="11"/>
      <c r="F21" s="11"/>
      <c r="G21" s="39">
        <v>72415</v>
      </c>
      <c r="H21" s="11">
        <f>C21*G21</f>
        <v>3620.75</v>
      </c>
      <c r="I21" s="12"/>
      <c r="J21" s="12"/>
      <c r="K21" s="25"/>
    </row>
    <row r="22" spans="1:11" ht="18" customHeight="1">
      <c r="A22" s="26"/>
      <c r="B22" s="15"/>
      <c r="C22" s="15"/>
      <c r="D22" s="15"/>
      <c r="E22" s="16"/>
      <c r="F22" s="16"/>
      <c r="G22" s="16"/>
      <c r="H22" s="16"/>
      <c r="I22" s="15"/>
      <c r="J22" s="15"/>
      <c r="K22" s="27"/>
    </row>
    <row r="23" spans="1:11" ht="18" customHeight="1">
      <c r="A23" s="26"/>
      <c r="B23" s="15"/>
      <c r="C23" s="15"/>
      <c r="D23" s="15"/>
      <c r="E23" s="16"/>
      <c r="F23" s="16"/>
      <c r="G23" s="16"/>
      <c r="H23" s="16"/>
      <c r="I23" s="15"/>
      <c r="J23" s="15"/>
      <c r="K23" s="27"/>
    </row>
    <row r="24" spans="1:11" ht="18" customHeight="1">
      <c r="A24" s="26"/>
      <c r="B24" s="15"/>
      <c r="C24" s="15"/>
      <c r="D24" s="15"/>
      <c r="E24" s="16"/>
      <c r="F24" s="16"/>
      <c r="G24" s="16"/>
      <c r="H24" s="16"/>
      <c r="I24" s="15"/>
      <c r="J24" s="15"/>
      <c r="K24" s="27"/>
    </row>
    <row r="25" spans="1:11" s="2" customFormat="1" ht="18" customHeight="1">
      <c r="A25" s="19" t="s">
        <v>128</v>
      </c>
      <c r="B25" s="20"/>
      <c r="C25" s="20"/>
      <c r="D25" s="20"/>
      <c r="E25" s="21"/>
      <c r="F25" s="21">
        <f>SUM(F9:F24)</f>
        <v>26644</v>
      </c>
      <c r="G25" s="21"/>
      <c r="H25" s="21">
        <f>SUM(H19:H24)</f>
        <v>11016.77</v>
      </c>
      <c r="I25" s="21"/>
      <c r="J25" s="21">
        <f>SUM(J9:J24)</f>
        <v>330.5031</v>
      </c>
      <c r="K25" s="31"/>
    </row>
    <row r="26" spans="1:11" s="35" customFormat="1" ht="22.5" customHeight="1">
      <c r="A26" s="10"/>
      <c r="B26" s="10"/>
      <c r="C26" s="10"/>
      <c r="D26" s="10"/>
      <c r="E26" s="33"/>
      <c r="F26" s="33"/>
      <c r="G26" s="29" t="s">
        <v>129</v>
      </c>
      <c r="H26" s="33"/>
      <c r="I26" s="10"/>
      <c r="J26" s="10"/>
      <c r="K26" s="34"/>
    </row>
    <row r="27" spans="1:11" s="35" customFormat="1" ht="22.5" customHeight="1">
      <c r="A27" s="10"/>
      <c r="B27" s="10"/>
      <c r="C27" s="10"/>
      <c r="D27" s="10"/>
      <c r="E27" s="33"/>
      <c r="F27" s="33"/>
      <c r="G27" s="29" t="s">
        <v>130</v>
      </c>
      <c r="H27" s="33"/>
      <c r="I27" s="10"/>
      <c r="J27" s="10"/>
      <c r="K27" s="34"/>
    </row>
    <row r="28" ht="20.25">
      <c r="G28" s="30" t="s">
        <v>131</v>
      </c>
    </row>
  </sheetData>
  <sheetProtection/>
  <mergeCells count="9">
    <mergeCell ref="A1:K1"/>
    <mergeCell ref="E7:F7"/>
    <mergeCell ref="G7:H7"/>
    <mergeCell ref="I7:J7"/>
    <mergeCell ref="K7:K8"/>
    <mergeCell ref="A7:A8"/>
    <mergeCell ref="B7:B8"/>
    <mergeCell ref="C7:C8"/>
    <mergeCell ref="D7:D8"/>
  </mergeCells>
  <printOptions/>
  <pageMargins left="0.5" right="0.51" top="0.36" bottom="0.38" header="0.28" footer="0.3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I3" sqref="I3"/>
    </sheetView>
  </sheetViews>
  <sheetFormatPr defaultColWidth="8.88671875" defaultRowHeight="13.5"/>
  <cols>
    <col min="1" max="1" width="17.3359375" style="4" customWidth="1"/>
    <col min="2" max="2" width="13.10546875" style="4" customWidth="1"/>
    <col min="3" max="4" width="8.88671875" style="4" customWidth="1"/>
    <col min="5" max="7" width="9.6640625" style="5" bestFit="1" customWidth="1"/>
    <col min="8" max="8" width="8.77734375" style="5" customWidth="1"/>
    <col min="9" max="9" width="8.88671875" style="4" customWidth="1"/>
    <col min="10" max="10" width="9.88671875" style="4" bestFit="1" customWidth="1"/>
    <col min="11" max="11" width="12.88671875" style="4" customWidth="1"/>
  </cols>
  <sheetData>
    <row r="1" spans="1:11" ht="34.5" customHeight="1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3" spans="1:11" s="1" customFormat="1" ht="18" customHeight="1">
      <c r="A3" s="4" t="s">
        <v>81</v>
      </c>
      <c r="B3" s="4"/>
      <c r="C3" s="4"/>
      <c r="D3" s="4"/>
      <c r="E3" s="5"/>
      <c r="F3" s="5"/>
      <c r="G3" s="5"/>
      <c r="H3" s="5"/>
      <c r="I3" s="4" t="s">
        <v>43</v>
      </c>
      <c r="J3" s="4" t="s">
        <v>82</v>
      </c>
      <c r="K3" s="4"/>
    </row>
    <row r="4" spans="1:11" s="1" customFormat="1" ht="18" customHeight="1">
      <c r="A4" s="4" t="s">
        <v>83</v>
      </c>
      <c r="B4" s="37" t="s">
        <v>196</v>
      </c>
      <c r="C4" s="36">
        <f>F24</f>
        <v>22324</v>
      </c>
      <c r="D4" s="37" t="s">
        <v>197</v>
      </c>
      <c r="E4" s="5">
        <f>H24</f>
        <v>22773.9</v>
      </c>
      <c r="F4" s="38" t="s">
        <v>198</v>
      </c>
      <c r="G4" s="5">
        <f>J24</f>
        <v>683.217</v>
      </c>
      <c r="H4" s="5"/>
      <c r="I4" s="4" t="s">
        <v>44</v>
      </c>
      <c r="J4" s="5">
        <f>G4+E4+C4</f>
        <v>45781.117</v>
      </c>
      <c r="K4" s="4"/>
    </row>
    <row r="5" spans="1:11" s="1" customFormat="1" ht="13.5">
      <c r="A5" s="4"/>
      <c r="B5" s="4"/>
      <c r="C5" s="4"/>
      <c r="D5" s="4"/>
      <c r="E5" s="5"/>
      <c r="F5" s="5"/>
      <c r="G5" s="5"/>
      <c r="H5" s="5"/>
      <c r="I5" s="4"/>
      <c r="J5" s="4"/>
      <c r="K5" s="4"/>
    </row>
    <row r="6" spans="1:11" s="3" customFormat="1" ht="19.5" customHeight="1">
      <c r="A6" s="10"/>
      <c r="B6" s="6"/>
      <c r="C6" s="6"/>
      <c r="D6" s="6"/>
      <c r="E6" s="7"/>
      <c r="F6" s="7"/>
      <c r="G6" s="7"/>
      <c r="H6" s="7"/>
      <c r="I6" s="6"/>
      <c r="J6" s="6"/>
      <c r="K6" s="6"/>
    </row>
    <row r="7" spans="1:11" s="2" customFormat="1" ht="18" customHeight="1">
      <c r="A7" s="45" t="s">
        <v>45</v>
      </c>
      <c r="B7" s="42" t="s">
        <v>46</v>
      </c>
      <c r="C7" s="42" t="s">
        <v>47</v>
      </c>
      <c r="D7" s="42" t="s">
        <v>48</v>
      </c>
      <c r="E7" s="41" t="s">
        <v>49</v>
      </c>
      <c r="F7" s="41"/>
      <c r="G7" s="41" t="s">
        <v>50</v>
      </c>
      <c r="H7" s="41"/>
      <c r="I7" s="42" t="s">
        <v>51</v>
      </c>
      <c r="J7" s="42"/>
      <c r="K7" s="43" t="s">
        <v>52</v>
      </c>
    </row>
    <row r="8" spans="1:11" s="2" customFormat="1" ht="18" customHeight="1">
      <c r="A8" s="46"/>
      <c r="B8" s="47"/>
      <c r="C8" s="47"/>
      <c r="D8" s="47"/>
      <c r="E8" s="21" t="s">
        <v>53</v>
      </c>
      <c r="F8" s="21" t="s">
        <v>54</v>
      </c>
      <c r="G8" s="21" t="s">
        <v>53</v>
      </c>
      <c r="H8" s="21" t="s">
        <v>54</v>
      </c>
      <c r="I8" s="20" t="s">
        <v>53</v>
      </c>
      <c r="J8" s="20" t="s">
        <v>55</v>
      </c>
      <c r="K8" s="44"/>
    </row>
    <row r="9" spans="1:11" s="2" customFormat="1" ht="18" customHeight="1">
      <c r="A9" s="22" t="s">
        <v>56</v>
      </c>
      <c r="B9" s="17" t="s">
        <v>188</v>
      </c>
      <c r="C9" s="32">
        <v>1.2</v>
      </c>
      <c r="D9" s="17" t="s">
        <v>57</v>
      </c>
      <c r="E9" s="18">
        <v>11000</v>
      </c>
      <c r="F9" s="18">
        <f aca="true" t="shared" si="0" ref="F9:F16">C9*E9</f>
        <v>13200</v>
      </c>
      <c r="G9" s="18"/>
      <c r="H9" s="18"/>
      <c r="I9" s="17"/>
      <c r="J9" s="17"/>
      <c r="K9" s="23"/>
    </row>
    <row r="10" spans="1:11" s="2" customFormat="1" ht="18" customHeight="1">
      <c r="A10" s="24" t="s">
        <v>58</v>
      </c>
      <c r="B10" s="12" t="s">
        <v>189</v>
      </c>
      <c r="C10" s="13">
        <v>0.5</v>
      </c>
      <c r="D10" s="12" t="s">
        <v>59</v>
      </c>
      <c r="E10" s="11">
        <v>6000</v>
      </c>
      <c r="F10" s="11">
        <f t="shared" si="0"/>
        <v>3000</v>
      </c>
      <c r="G10" s="11"/>
      <c r="H10" s="11"/>
      <c r="I10" s="12"/>
      <c r="J10" s="12"/>
      <c r="K10" s="25"/>
    </row>
    <row r="11" spans="1:11" s="2" customFormat="1" ht="18" customHeight="1">
      <c r="A11" s="24" t="s">
        <v>60</v>
      </c>
      <c r="B11" s="14" t="s">
        <v>187</v>
      </c>
      <c r="C11" s="13">
        <v>1.46</v>
      </c>
      <c r="D11" s="12" t="s">
        <v>61</v>
      </c>
      <c r="E11" s="11">
        <v>2000</v>
      </c>
      <c r="F11" s="11">
        <f t="shared" si="0"/>
        <v>2920</v>
      </c>
      <c r="G11" s="11"/>
      <c r="H11" s="11"/>
      <c r="I11" s="12"/>
      <c r="J11" s="12"/>
      <c r="K11" s="25"/>
    </row>
    <row r="12" spans="1:11" s="2" customFormat="1" ht="18" customHeight="1">
      <c r="A12" s="24" t="s">
        <v>62</v>
      </c>
      <c r="B12" s="12"/>
      <c r="C12" s="13">
        <v>0.3</v>
      </c>
      <c r="D12" s="12" t="s">
        <v>63</v>
      </c>
      <c r="E12" s="11">
        <v>2000</v>
      </c>
      <c r="F12" s="11">
        <f t="shared" si="0"/>
        <v>600</v>
      </c>
      <c r="G12" s="11"/>
      <c r="H12" s="11"/>
      <c r="I12" s="12"/>
      <c r="J12" s="12"/>
      <c r="K12" s="25"/>
    </row>
    <row r="13" spans="1:11" s="2" customFormat="1" ht="18" customHeight="1">
      <c r="A13" s="24" t="s">
        <v>64</v>
      </c>
      <c r="B13" s="12" t="s">
        <v>65</v>
      </c>
      <c r="C13" s="13">
        <v>1.2</v>
      </c>
      <c r="D13" s="12" t="s">
        <v>57</v>
      </c>
      <c r="E13" s="11">
        <v>170</v>
      </c>
      <c r="F13" s="11">
        <f t="shared" si="0"/>
        <v>204</v>
      </c>
      <c r="G13" s="11"/>
      <c r="H13" s="11"/>
      <c r="I13" s="12"/>
      <c r="J13" s="12"/>
      <c r="K13" s="25"/>
    </row>
    <row r="14" spans="1:11" s="2" customFormat="1" ht="18" customHeight="1">
      <c r="A14" s="24" t="s">
        <v>66</v>
      </c>
      <c r="B14" s="12" t="s">
        <v>67</v>
      </c>
      <c r="C14" s="13">
        <v>10</v>
      </c>
      <c r="D14" s="12" t="s">
        <v>68</v>
      </c>
      <c r="E14" s="11">
        <v>120</v>
      </c>
      <c r="F14" s="11">
        <f t="shared" si="0"/>
        <v>1200</v>
      </c>
      <c r="G14" s="11"/>
      <c r="H14" s="11"/>
      <c r="I14" s="12"/>
      <c r="J14" s="12"/>
      <c r="K14" s="25"/>
    </row>
    <row r="15" spans="1:11" s="2" customFormat="1" ht="18" customHeight="1">
      <c r="A15" s="24" t="s">
        <v>69</v>
      </c>
      <c r="B15" s="12" t="s">
        <v>70</v>
      </c>
      <c r="C15" s="13">
        <v>10</v>
      </c>
      <c r="D15" s="12" t="s">
        <v>68</v>
      </c>
      <c r="E15" s="11">
        <v>60</v>
      </c>
      <c r="F15" s="11">
        <f t="shared" si="0"/>
        <v>600</v>
      </c>
      <c r="G15" s="11"/>
      <c r="H15" s="11"/>
      <c r="I15" s="12"/>
      <c r="J15" s="12"/>
      <c r="K15" s="25"/>
    </row>
    <row r="16" spans="1:11" s="2" customFormat="1" ht="18" customHeight="1">
      <c r="A16" s="24" t="s">
        <v>71</v>
      </c>
      <c r="B16" s="12" t="s">
        <v>72</v>
      </c>
      <c r="C16" s="13">
        <v>10</v>
      </c>
      <c r="D16" s="12" t="s">
        <v>68</v>
      </c>
      <c r="E16" s="11">
        <v>60</v>
      </c>
      <c r="F16" s="11">
        <f t="shared" si="0"/>
        <v>600</v>
      </c>
      <c r="G16" s="11"/>
      <c r="H16" s="11"/>
      <c r="I16" s="12"/>
      <c r="J16" s="12"/>
      <c r="K16" s="25"/>
    </row>
    <row r="17" spans="1:11" s="2" customFormat="1" ht="18" customHeight="1">
      <c r="A17" s="24" t="s">
        <v>73</v>
      </c>
      <c r="B17" s="12" t="s">
        <v>74</v>
      </c>
      <c r="C17" s="13">
        <v>1</v>
      </c>
      <c r="D17" s="12" t="s">
        <v>75</v>
      </c>
      <c r="E17" s="11"/>
      <c r="F17" s="11"/>
      <c r="G17" s="11"/>
      <c r="H17" s="11"/>
      <c r="I17" s="12"/>
      <c r="J17" s="11">
        <f>H24*0.03</f>
        <v>683.217</v>
      </c>
      <c r="K17" s="25"/>
    </row>
    <row r="18" spans="1:11" s="2" customFormat="1" ht="18" customHeight="1">
      <c r="A18" s="24" t="s">
        <v>76</v>
      </c>
      <c r="B18" s="12"/>
      <c r="C18" s="12"/>
      <c r="D18" s="12"/>
      <c r="E18" s="11"/>
      <c r="F18" s="11"/>
      <c r="G18" s="11" t="s">
        <v>84</v>
      </c>
      <c r="H18" s="11"/>
      <c r="I18" s="12"/>
      <c r="J18" s="12"/>
      <c r="K18" s="25"/>
    </row>
    <row r="19" spans="1:11" s="2" customFormat="1" ht="18" customHeight="1">
      <c r="A19" s="24" t="s">
        <v>77</v>
      </c>
      <c r="B19" s="12"/>
      <c r="C19" s="13">
        <v>0.1</v>
      </c>
      <c r="D19" s="12" t="s">
        <v>78</v>
      </c>
      <c r="E19" s="11"/>
      <c r="F19" s="11"/>
      <c r="G19" s="39">
        <v>158594</v>
      </c>
      <c r="H19" s="11">
        <f>C19*G19</f>
        <v>15859.400000000001</v>
      </c>
      <c r="I19" s="12"/>
      <c r="J19" s="12"/>
      <c r="K19" s="25"/>
    </row>
    <row r="20" spans="1:11" s="2" customFormat="1" ht="18" customHeight="1">
      <c r="A20" s="24" t="s">
        <v>79</v>
      </c>
      <c r="B20" s="12"/>
      <c r="C20" s="12">
        <v>0.05</v>
      </c>
      <c r="D20" s="12" t="s">
        <v>78</v>
      </c>
      <c r="E20" s="11"/>
      <c r="F20" s="11"/>
      <c r="G20" s="39">
        <v>138290</v>
      </c>
      <c r="H20" s="11">
        <f>C20*G20</f>
        <v>6914.5</v>
      </c>
      <c r="I20" s="12"/>
      <c r="J20" s="12"/>
      <c r="K20" s="25"/>
    </row>
    <row r="21" spans="1:11" ht="18" customHeight="1">
      <c r="A21" s="26"/>
      <c r="B21" s="15"/>
      <c r="C21" s="15"/>
      <c r="D21" s="15"/>
      <c r="E21" s="16"/>
      <c r="F21" s="16"/>
      <c r="G21" s="16"/>
      <c r="H21" s="16"/>
      <c r="I21" s="15"/>
      <c r="J21" s="15"/>
      <c r="K21" s="27"/>
    </row>
    <row r="22" spans="1:11" ht="18" customHeight="1">
      <c r="A22" s="26"/>
      <c r="B22" s="15"/>
      <c r="C22" s="15"/>
      <c r="D22" s="15"/>
      <c r="E22" s="16"/>
      <c r="F22" s="16"/>
      <c r="G22" s="16"/>
      <c r="H22" s="16"/>
      <c r="I22" s="15"/>
      <c r="J22" s="15"/>
      <c r="K22" s="27"/>
    </row>
    <row r="23" spans="1:11" ht="18" customHeight="1">
      <c r="A23" s="26"/>
      <c r="B23" s="15"/>
      <c r="C23" s="15"/>
      <c r="D23" s="15"/>
      <c r="E23" s="16"/>
      <c r="F23" s="16"/>
      <c r="G23" s="16"/>
      <c r="H23" s="16"/>
      <c r="I23" s="15"/>
      <c r="J23" s="15"/>
      <c r="K23" s="27"/>
    </row>
    <row r="24" spans="1:11" s="2" customFormat="1" ht="18" customHeight="1">
      <c r="A24" s="19" t="s">
        <v>80</v>
      </c>
      <c r="B24" s="20"/>
      <c r="C24" s="20"/>
      <c r="D24" s="20"/>
      <c r="E24" s="21"/>
      <c r="F24" s="21">
        <f>SUM(F9:F23)</f>
        <v>22324</v>
      </c>
      <c r="G24" s="21"/>
      <c r="H24" s="21">
        <f>SUM(H19:H23)</f>
        <v>22773.9</v>
      </c>
      <c r="I24" s="21"/>
      <c r="J24" s="21">
        <f>SUM(J9:J23)</f>
        <v>683.217</v>
      </c>
      <c r="K24" s="31"/>
    </row>
    <row r="26" spans="1:11" s="35" customFormat="1" ht="22.5" customHeight="1">
      <c r="A26" s="10"/>
      <c r="B26" s="10"/>
      <c r="C26" s="10"/>
      <c r="D26" s="10"/>
      <c r="E26" s="33"/>
      <c r="F26" s="33"/>
      <c r="G26" s="29" t="s">
        <v>203</v>
      </c>
      <c r="H26" s="33"/>
      <c r="I26" s="10"/>
      <c r="J26" s="10"/>
      <c r="K26" s="34"/>
    </row>
    <row r="27" spans="1:11" s="35" customFormat="1" ht="22.5" customHeight="1">
      <c r="A27" s="10"/>
      <c r="B27" s="10"/>
      <c r="C27" s="10"/>
      <c r="D27" s="10"/>
      <c r="E27" s="33"/>
      <c r="F27" s="33"/>
      <c r="G27" s="29" t="s">
        <v>85</v>
      </c>
      <c r="H27" s="33"/>
      <c r="I27" s="10"/>
      <c r="J27" s="10"/>
      <c r="K27" s="34"/>
    </row>
    <row r="28" ht="20.25">
      <c r="G28" s="30" t="s">
        <v>86</v>
      </c>
    </row>
  </sheetData>
  <sheetProtection password="CB18" sheet="1" objects="1" formatCells="0" formatColumns="0" formatRows="0" insertColumns="0" insertRows="0" insertHyperlinks="0" deleteColumns="0" deleteRows="0" sort="0" autoFilter="0" pivotTables="0"/>
  <protectedRanges>
    <protectedRange sqref="A1:IV24" name="범위1"/>
  </protectedRanges>
  <mergeCells count="9">
    <mergeCell ref="A1:K1"/>
    <mergeCell ref="E7:F7"/>
    <mergeCell ref="G7:H7"/>
    <mergeCell ref="I7:J7"/>
    <mergeCell ref="K7:K8"/>
    <mergeCell ref="A7:A8"/>
    <mergeCell ref="B7:B8"/>
    <mergeCell ref="C7:C8"/>
    <mergeCell ref="D7:D8"/>
  </mergeCells>
  <printOptions/>
  <pageMargins left="0.5" right="0.51" top="0.36" bottom="0.38" header="0.28" footer="0.3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 벤토나이트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2006-11-22T09:03:15Z</cp:lastPrinted>
  <dcterms:created xsi:type="dcterms:W3CDTF">1999-05-21T00:07:36Z</dcterms:created>
  <dcterms:modified xsi:type="dcterms:W3CDTF">2020-04-20T04:22:22Z</dcterms:modified>
  <cp:category/>
  <cp:version/>
  <cp:contentType/>
  <cp:contentStatus/>
</cp:coreProperties>
</file>